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87" documentId="8_{0A9F067E-73CE-4D73-804D-8AD94DD917AA}" xr6:coauthVersionLast="46" xr6:coauthVersionMax="46" xr10:uidLastSave="{E8B947B0-8AC7-46E2-B35E-E1AAE68CB0D3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7" i="2" l="1"/>
  <c r="L53" i="2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<sst xmlns="http://schemas.openxmlformats.org/spreadsheetml/2006/main" count="357" uniqueCount="236">
  <si>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</si>
  <si>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</si>
  <si>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</si>
  <si>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</si>
  <si>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</si>
  <si>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</si>
  <si>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</si>
  <si>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</si>
  <si>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</si>
  <si>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</si>
  <si>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</si>
  <si>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</si>
  <si>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</si>
  <si>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</si>
  <si>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</si>
  <si>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</si>
  <si>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</si>
  <si>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</si>
  <si>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</si>
  <si>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</si>
  <si>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</si>
  <si>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</si>
  <si>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</si>
  <si>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</si>
  <si>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</si>
  <si>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</si>
  <si>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</si>
  <si>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</si>
  <si>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</si>
  <si>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</si>
  <si>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</si>
  <si>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</si>
  <si>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</si>
  <si>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</si>
  <si>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</si>
  <si>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</si>
  <si>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</si>
  <si>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</si>
  <si>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</si>
  <si>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</si>
  <si>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</si>
  <si>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</si>
  <si>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</si>
  <si>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</si>
  <si>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</si>
  <si>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</si>
  <si>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</si>
  <si>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</si>
  <si>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</si>
  <si>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</si>
  <si>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</si>
  <si>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</si>
  <si>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</si>
  <si>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</si>
  <si>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</si>
  <si>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</si>
  <si>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</si>
  <si>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</si>
  <si>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</si>
  <si>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</si>
  <si>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</si>
  <si>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</si>
  <si>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</si>
  <si>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</si>
  <si>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</si>
  <si>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</si>
  <si>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</si>
  <si>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</si>
  <si>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</si>
  <si>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</si>
  <si>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</si>
  <si>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</si>
  <si>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</si>
  <si>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</si>
  <si>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</si>
  <si>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</si>
  <si>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</si>
  <si>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</si>
  <si>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</si>
  <si>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</si>
  <si>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</si>
  <si>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</si>
  <si>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</si>
  <si>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</si>
  <si>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</si>
  <si>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</si>
  <si>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</si>
  <si>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</si>
  <si>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</si>
  <si>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</si>
  <si>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</si>
  <si>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</si>
  <si>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</si>
  <si>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</si>
  <si>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</si>
  <si>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</si>
  <si>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</si>
  <si>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</si>
  <si>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</si>
  <si>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</si>
  <si>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</si>
  <si>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</si>
  <si>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</si>
  <si>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</si>
  <si>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</si>
  <si>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</si>
  <si>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</si>
  <si>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</si>
  <si>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</si>
  <si>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</si>
  <si>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</si>
  <si>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</si>
  <si>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</si>
  <si>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</si>
  <si>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</si>
  <si>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</si>
  <si>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</si>
  <si>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</si>
  <si>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</si>
  <si>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</si>
  <si>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</si>
  <si>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</si>
  <si>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</si>
  <si>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</si>
  <si>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</si>
  <si>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</si>
  <si>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</si>
  <si>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</si>
  <si>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</si>
  <si>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</si>
  <si>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</si>
  <si>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</si>
  <si>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</si>
  <si>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</si>
  <si>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</si>
  <si>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</si>
  <si>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</si>
  <si>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</si>
  <si>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</si>
  <si>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</si>
  <si>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</si>
  <si>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</si>
  <si>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</si>
  <si>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</si>
  <si>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</si>
  <si>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</si>
  <si>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</si>
  <si>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</si>
  <si>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</si>
  <si>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</si>
  <si>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</si>
  <si>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</si>
  <si>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</si>
  <si>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</si>
  <si>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</si>
  <si>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</si>
  <si>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</si>
  <si>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</si>
  <si>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</si>
  <si>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</si>
  <si>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</si>
  <si>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</si>
  <si>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</si>
  <si>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</si>
  <si>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</si>
  <si>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</si>
  <si>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</si>
  <si>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</si>
  <si>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</si>
  <si>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</si>
  <si>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</si>
  <si>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</si>
  <si>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</si>
  <si>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</si>
  <si>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</si>
  <si>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</si>
  <si>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</si>
  <si>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</si>
  <si>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</si>
  <si>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</si>
  <si>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</si>
  <si>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</si>
  <si>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</si>
  <si>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</si>
  <si>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</si>
  <si>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</si>
  <si>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</si>
  <si>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</si>
  <si>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</si>
  <si>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</si>
  <si>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</si>
  <si>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</si>
  <si>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</si>
  <si>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</si>
  <si>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</si>
  <si>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</si>
  <si>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</si>
  <si>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</si>
  <si>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</si>
  <si>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</si>
  <si>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</si>
  <si>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</si>
  <si>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</si>
  <si>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</si>
  <si>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</si>
  <si>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</si>
  <si>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</si>
  <si>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</si>
  <si>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</si>
  <si>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Kiskatinaw</t>
  </si>
  <si>
    <t>29KS20</t>
  </si>
  <si>
    <t>10U 0642336</t>
  </si>
  <si>
    <t>Ep</t>
  </si>
  <si>
    <t>BIRCH</t>
  </si>
  <si>
    <t>Puggins Road 11.3km</t>
  </si>
  <si>
    <t>S(Ct)</t>
  </si>
  <si>
    <t>Ct(S); At(SEp)</t>
  </si>
  <si>
    <t>15-50</t>
  </si>
  <si>
    <t>Gentle to moderate slopes</t>
  </si>
  <si>
    <t>N/NE</t>
  </si>
  <si>
    <t>Unknown</t>
  </si>
  <si>
    <t>Ungulates</t>
  </si>
  <si>
    <t>900-1020</t>
  </si>
  <si>
    <t>Snowmobile</t>
  </si>
  <si>
    <t>4WD</t>
  </si>
  <si>
    <t>Existing road network and establish new spurs</t>
  </si>
  <si>
    <t>Non existent</t>
  </si>
  <si>
    <t>None</t>
  </si>
  <si>
    <t>No fllight</t>
  </si>
  <si>
    <t>Leave, no action</t>
  </si>
  <si>
    <t xml:space="preserve">evidence of Spruce beetle activity here is at least 4 years old with only a pocket of old grey dead observed. There is no current </t>
  </si>
  <si>
    <t>survey programs unless detailed heli suggests otherwise</t>
  </si>
  <si>
    <t xml:space="preserve">Remove from future </t>
  </si>
  <si>
    <t xml:space="preserve">This survey area is comprised of a deciduous leading (Ct and At) forest with a minor component of mature Spruce.  The only </t>
  </si>
  <si>
    <t>Spruce beetle activity here and given the decidous dominant stand future Spruce beetle outbreaks within this survey area are</t>
  </si>
  <si>
    <t xml:space="preserve">unlikely.  No further action is required.  No bark patch samples were taken as there was no infest to sample.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</si>
</sst>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BR1" workbookViewId="0">
      <selection activeCell="DB4" sqref="DB4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207</v>
      </c>
      <c r="AA1" s="32" t="s">
        <v>212</v>
      </c>
      <c r="AB1" s="32" t="s">
        <v>198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207</v>
      </c>
      <c r="AK1" s="32" t="s">
        <v>197</v>
      </c>
      <c r="AL1" s="32" t="s">
        <v>198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207</v>
      </c>
      <c r="AU1" s="32" t="s">
        <v>197</v>
      </c>
      <c r="AV1" s="32" t="s">
        <v>198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207</v>
      </c>
      <c r="BE1" s="32" t="s">
        <v>197</v>
      </c>
      <c r="BF1" s="32" t="s">
        <v>198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207</v>
      </c>
      <c r="BO1" s="32" t="s">
        <v>197</v>
      </c>
      <c r="BP1" s="32" t="s">
        <v>198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207</v>
      </c>
      <c r="BY1" s="32" t="s">
        <v>197</v>
      </c>
      <c r="BZ1" s="32" t="s">
        <v>198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207</v>
      </c>
      <c r="CI1" s="32" t="s">
        <v>197</v>
      </c>
      <c r="CJ1" s="32" t="s">
        <v>198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207</v>
      </c>
      <c r="CS1" s="32" t="s">
        <v>197</v>
      </c>
      <c r="CT1" s="32" t="s">
        <v>198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207</v>
      </c>
      <c r="DC1" s="32" t="s">
        <v>197</v>
      </c>
      <c r="DD1" s="32" t="s">
        <v>198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1" t="s">
        <v>210</v>
      </c>
      <c r="D3" s="181">
        <v>53.7</v>
      </c>
      <c r="E3" s="181">
        <v>5000</v>
      </c>
      <c r="F3" s="182">
        <v>44223</v>
      </c>
      <c r="G3" s="181" t="s">
        <v>211</v>
      </c>
      <c r="H3" s="181">
        <v>6167212</v>
      </c>
      <c r="I3" s="6" t="s">
        <v>199</v>
      </c>
      <c r="J3" s="6" t="s">
        <v>201</v>
      </c>
      <c r="K3" s="6" t="s">
        <v>202</v>
      </c>
      <c r="L3" s="181" t="s">
        <v>203</v>
      </c>
      <c r="M3" s="6" t="s">
        <v>200</v>
      </c>
      <c r="N3" s="6">
        <v>1</v>
      </c>
      <c r="O3" s="181">
        <v>0</v>
      </c>
      <c r="P3" s="183">
        <v>1</v>
      </c>
      <c r="Q3" s="184">
        <v>800</v>
      </c>
      <c r="R3" s="184">
        <v>900</v>
      </c>
      <c r="S3" s="187"/>
      <c r="T3" s="186"/>
      <c r="U3" s="186"/>
      <c r="V3" s="186"/>
      <c r="W3" s="186"/>
      <c r="X3" s="186"/>
      <c r="Y3" s="186"/>
      <c r="Z3" s="186"/>
      <c r="AA3" s="186"/>
      <c r="AB3" s="186"/>
      <c r="AC3" s="189"/>
      <c r="AD3" s="186"/>
      <c r="AE3" s="186"/>
      <c r="AF3" s="186"/>
      <c r="AG3" s="186"/>
      <c r="AH3" s="186"/>
      <c r="AI3" s="186"/>
      <c r="AJ3" s="186">
        <v>2</v>
      </c>
      <c r="AK3" s="186"/>
      <c r="AL3" s="186"/>
      <c r="AM3" s="189"/>
      <c r="AN3" s="186"/>
      <c r="AO3" s="186"/>
      <c r="AP3" s="186"/>
      <c r="AQ3" s="186"/>
      <c r="AR3" s="186"/>
      <c r="AS3" s="186"/>
      <c r="AT3" s="186">
        <v>3</v>
      </c>
      <c r="AU3" s="186"/>
      <c r="AV3" s="186"/>
      <c r="AW3" s="189"/>
      <c r="AX3" s="186"/>
      <c r="AY3" s="186"/>
      <c r="AZ3" s="186"/>
      <c r="BA3" s="186"/>
      <c r="BB3" s="186"/>
      <c r="BC3" s="186"/>
      <c r="BD3" s="186">
        <v>1</v>
      </c>
      <c r="BE3" s="186"/>
      <c r="BF3" s="186"/>
      <c r="BG3" s="189"/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>
        <v>1</v>
      </c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1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6</v>
      </c>
      <c r="DZ3" s="6">
        <f t="shared" si="0"/>
        <v>0</v>
      </c>
      <c r="EA3" s="6">
        <f t="shared" si="0"/>
        <v>0</v>
      </c>
      <c r="EB3" s="6">
        <f>DR3+DS3+DT3+DU3+DV3+DW3+DX3</f>
        <v>1</v>
      </c>
      <c r="EC3" s="6">
        <f>DY3+DZ3+EA3+EB3</f>
        <v>7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O4" s="6">
        <v>0</v>
      </c>
      <c r="P4" s="42">
        <v>1</v>
      </c>
      <c r="Q4" s="10">
        <v>2000</v>
      </c>
      <c r="R4" s="10">
        <v>2100</v>
      </c>
      <c r="S4" s="9"/>
      <c r="T4" s="10"/>
      <c r="U4" s="10"/>
      <c r="V4" s="10"/>
      <c r="W4" s="10"/>
      <c r="X4" s="10"/>
      <c r="Y4" s="10"/>
      <c r="Z4" s="10">
        <v>4</v>
      </c>
      <c r="AA4" s="10">
        <v>1</v>
      </c>
      <c r="AB4" s="10">
        <v>3</v>
      </c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>
        <v>1</v>
      </c>
      <c r="BY4" s="10"/>
      <c r="BZ4" s="10">
        <v>1</v>
      </c>
      <c r="CA4" s="9">
        <v>3</v>
      </c>
      <c r="CB4" s="10"/>
      <c r="CC4" s="10"/>
      <c r="CD4" s="10"/>
      <c r="CE4" s="10"/>
      <c r="CF4" s="10"/>
      <c r="CG4" s="10"/>
      <c r="CH4" s="10">
        <v>2</v>
      </c>
      <c r="CI4" s="10"/>
      <c r="CJ4" s="10">
        <v>2</v>
      </c>
      <c r="CK4" s="9">
        <v>1</v>
      </c>
      <c r="CL4" s="10"/>
      <c r="CM4" s="10"/>
      <c r="CN4" s="10"/>
      <c r="CO4" s="10"/>
      <c r="CP4" s="10"/>
      <c r="CQ4" s="10"/>
      <c r="CR4" s="10">
        <v>2</v>
      </c>
      <c r="CS4" s="10"/>
      <c r="CT4" s="10"/>
      <c r="CU4" s="9">
        <v>1</v>
      </c>
      <c r="CV4" s="10"/>
      <c r="CW4" s="10"/>
      <c r="CX4" s="10"/>
      <c r="CY4" s="10"/>
      <c r="CZ4" s="10"/>
      <c r="DA4" s="10"/>
      <c r="DB4" s="10">
        <v>1</v>
      </c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1</v>
      </c>
      <c r="DR4" s="6">
        <f t="shared" ref="DR4:DR19" si="2">S4+AC4+AM4+AW4+BG4+BQ4+CA4+CK4+CU4</f>
        <v>5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10</v>
      </c>
      <c r="DZ4" s="6">
        <f t="shared" si="3"/>
        <v>1</v>
      </c>
      <c r="EA4" s="6">
        <f t="shared" si="3"/>
        <v>6</v>
      </c>
      <c r="EB4" s="6">
        <f t="shared" ref="EB4:EB19" si="4">DR4+DS4+DT4+DU4+DV4+DW4+DX4</f>
        <v>5</v>
      </c>
      <c r="EC4" s="6">
        <f t="shared" ref="EC4:EC19" si="5">DY4+DZ4+EA4+EB4</f>
        <v>22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145</v>
      </c>
      <c r="D8" s="6">
        <f>A8*D3</f>
        <v>7786.5</v>
      </c>
      <c r="I8" s="96" t="s">
        <v>54</v>
      </c>
      <c r="J8" s="6">
        <f>TOTALS!D20*D3</f>
        <v>1611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20.689655172413794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4</v>
      </c>
      <c r="AA203" s="29">
        <f t="shared" si="100"/>
        <v>1</v>
      </c>
      <c r="AB203" s="29">
        <f t="shared" si="100"/>
        <v>3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2</v>
      </c>
      <c r="AK203" s="29">
        <f t="shared" si="101"/>
        <v>0</v>
      </c>
      <c r="AL203" s="29">
        <f t="shared" si="101"/>
        <v>0</v>
      </c>
      <c r="AM203" s="44">
        <f t="shared" si="101"/>
        <v>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3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1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1</v>
      </c>
      <c r="BY203" s="29">
        <f t="shared" si="103"/>
        <v>0</v>
      </c>
      <c r="BZ203" s="29">
        <f t="shared" si="103"/>
        <v>1</v>
      </c>
      <c r="CA203" s="44">
        <f t="shared" si="103"/>
        <v>3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2</v>
      </c>
      <c r="CI203" s="29">
        <f t="shared" si="104"/>
        <v>0</v>
      </c>
      <c r="CJ203" s="29">
        <f t="shared" si="104"/>
        <v>2</v>
      </c>
      <c r="CK203" s="44">
        <f t="shared" si="104"/>
        <v>2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2</v>
      </c>
      <c r="CS203" s="29">
        <f t="shared" si="104"/>
        <v>0</v>
      </c>
      <c r="CT203" s="29">
        <f t="shared" si="104"/>
        <v>0</v>
      </c>
      <c r="CU203" s="44">
        <f t="shared" si="104"/>
        <v>1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1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2</v>
      </c>
      <c r="DR203" s="29">
        <f t="shared" si="106"/>
        <v>6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16</v>
      </c>
      <c r="DZ203" s="29">
        <f t="shared" si="106"/>
        <v>1</v>
      </c>
      <c r="EA203" s="29">
        <f t="shared" si="106"/>
        <v>6</v>
      </c>
      <c r="EB203" s="29">
        <f t="shared" si="106"/>
        <v>6</v>
      </c>
      <c r="EC203" s="29">
        <f t="shared" si="106"/>
        <v>29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6" workbookViewId="0">
      <selection activeCell="F34" sqref="F34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7109375" customWidth="1"/>
    <col min="11" max="11" width="7.28515625" customWidth="1"/>
    <col min="12" max="12" width="14.140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Kiskatinaw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29KS20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44223</v>
      </c>
      <c r="F10" s="45"/>
      <c r="H10" s="46" t="s">
        <v>83</v>
      </c>
      <c r="I10" s="46" t="s">
        <v>84</v>
      </c>
      <c r="J10" s="136" t="str">
        <f>ENTRY!G3</f>
        <v>10U 0642336</v>
      </c>
      <c r="K10" s="46" t="s">
        <v>85</v>
      </c>
      <c r="L10" s="136">
        <f>ENTRY!H3</f>
        <v>6167212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53.7</v>
      </c>
      <c r="F11" s="45"/>
      <c r="H11" s="46" t="s">
        <v>87</v>
      </c>
      <c r="I11" s="45"/>
      <c r="J11" s="45"/>
      <c r="K11" s="136">
        <f>ENTRY!E3</f>
        <v>5000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204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6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30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20.689655172413794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208</v>
      </c>
      <c r="G31" s="82">
        <f>ENTRY!DY203</f>
        <v>16</v>
      </c>
      <c r="H31" s="83"/>
      <c r="I31" s="102">
        <f>ENTRY!DY203/ENTRY!DQ203*10</f>
        <v>80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213</v>
      </c>
      <c r="G32" s="84">
        <f>ENTRY!DZ203</f>
        <v>1</v>
      </c>
      <c r="H32" s="85"/>
      <c r="I32" s="103">
        <f>ENTRY!DZ203/ENTRY!DQ203*10</f>
        <v>5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6</v>
      </c>
      <c r="H33" s="87"/>
      <c r="I33" s="104">
        <f>ENTRY!EA203/ENTRY!DQ203*10</f>
        <v>30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2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23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6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20.689655172413794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204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8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2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3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1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2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3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4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2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2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1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1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6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23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205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126</v>
      </c>
      <c r="H9" s="8" t="s">
        <v>127</v>
      </c>
      <c r="I9" s="8" t="s">
        <v>37</v>
      </c>
      <c r="J9" s="8" t="s">
        <v>39</v>
      </c>
      <c r="K9" s="8" t="s">
        <v>38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topLeftCell="A25" workbookViewId="0">
      <selection activeCell="B45" sqref="B45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3.28515625" style="6" customWidth="1"/>
    <col min="6" max="6" width="8.140625" style="6" customWidth="1"/>
    <col min="7" max="7" width="12.5703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206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Kiskatinaw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29KS20</v>
      </c>
      <c r="F8" s="127"/>
      <c r="G8" s="127"/>
      <c r="H8" s="50"/>
      <c r="I8" s="126" t="s">
        <v>169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53.7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9">
        <f>ENTRY!F3</f>
        <v>44223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84</v>
      </c>
      <c r="E11" s="136" t="str">
        <f>ENTRY!G3</f>
        <v>10U 0642336</v>
      </c>
      <c r="F11" s="133" t="s">
        <v>85</v>
      </c>
      <c r="G11" s="136">
        <f>ENTRY!H3</f>
        <v>6167212</v>
      </c>
      <c r="H11" s="50"/>
      <c r="I11" s="129" t="s">
        <v>87</v>
      </c>
      <c r="J11" s="127"/>
      <c r="K11" s="127"/>
      <c r="L11" s="134">
        <f>ENTRY!E3</f>
        <v>5000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214</v>
      </c>
      <c r="F16" s="138"/>
      <c r="G16" s="138"/>
      <c r="H16" s="52" t="s">
        <v>174</v>
      </c>
      <c r="I16" s="50"/>
      <c r="J16" s="98" t="s">
        <v>216</v>
      </c>
      <c r="K16" s="50"/>
      <c r="L16" s="52" t="s">
        <v>175</v>
      </c>
      <c r="M16" s="138" t="s">
        <v>217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98" t="s">
        <v>215</v>
      </c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218</v>
      </c>
      <c r="F18" s="138"/>
      <c r="G18" s="138"/>
      <c r="H18" s="52" t="s">
        <v>177</v>
      </c>
      <c r="I18" s="50"/>
      <c r="J18" s="98" t="s">
        <v>200</v>
      </c>
      <c r="K18" s="138"/>
      <c r="L18" s="52" t="s">
        <v>178</v>
      </c>
      <c r="M18" s="138" t="s">
        <v>219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50"/>
      <c r="G20" s="98" t="s">
        <v>220</v>
      </c>
      <c r="H20" s="52" t="s">
        <v>180</v>
      </c>
      <c r="I20" s="50"/>
      <c r="J20" s="98" t="s">
        <v>221</v>
      </c>
      <c r="K20" s="50"/>
      <c r="L20" s="52" t="s">
        <v>181</v>
      </c>
      <c r="M20" s="50"/>
      <c r="N20" s="138" t="s">
        <v>222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223</v>
      </c>
      <c r="F24" s="50"/>
      <c r="G24" s="50"/>
      <c r="H24" s="52" t="s">
        <v>184</v>
      </c>
      <c r="I24" s="50"/>
      <c r="J24" s="98" t="s">
        <v>224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225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226</v>
      </c>
      <c r="G30" s="50"/>
      <c r="H30" s="50"/>
      <c r="I30" s="52" t="s">
        <v>188</v>
      </c>
      <c r="J30" s="50"/>
      <c r="K30" s="50"/>
      <c r="L30" s="139" t="s">
        <v>227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227</v>
      </c>
      <c r="F32" s="50"/>
      <c r="G32" s="50"/>
      <c r="H32" s="50"/>
      <c r="I32" s="52" t="s">
        <v>190</v>
      </c>
      <c r="J32" s="50"/>
      <c r="K32" s="50"/>
      <c r="L32" s="98" t="s">
        <v>227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227</v>
      </c>
      <c r="F34" s="138"/>
      <c r="G34" s="50"/>
      <c r="H34" s="50"/>
      <c r="I34" s="52" t="s">
        <v>192</v>
      </c>
      <c r="J34" s="50"/>
      <c r="K34" s="50"/>
      <c r="L34" s="98" t="s">
        <v>228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229</v>
      </c>
      <c r="F38" s="178"/>
      <c r="G38" s="131"/>
      <c r="H38" s="50"/>
      <c r="I38" s="156" t="s">
        <v>195</v>
      </c>
      <c r="J38" s="50"/>
      <c r="K38" s="50"/>
      <c r="L38" s="138" t="s">
        <v>232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138" t="s">
        <v>231</v>
      </c>
      <c r="I39" s="138"/>
      <c r="J39" s="50"/>
      <c r="K39" s="50"/>
      <c r="L39" s="138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177" t="s">
        <v>233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230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234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235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2021-03-02T00:45:41Z</dcterms:modified>
</cp:coreProperties>
</file>